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ta k\KRISTINA\"/>
    </mc:Choice>
  </mc:AlternateContent>
  <bookViews>
    <workbookView xWindow="0" yWindow="0" windowWidth="20490" windowHeight="8910"/>
  </bookViews>
  <sheets>
    <sheet name="RKB PERUBAHAN" sheetId="15" r:id="rId1"/>
  </sheets>
  <definedNames>
    <definedName name="_xlnm.Print_Area" localSheetId="0">'RKB PERUBAHAN'!$A$1:$T$72</definedName>
    <definedName name="_xlnm.Print_Titles" localSheetId="0">'RKB PERUBAHAN'!$5:$8</definedName>
  </definedNames>
  <calcPr calcId="162913"/>
</workbook>
</file>

<file path=xl/calcChain.xml><?xml version="1.0" encoding="utf-8"?>
<calcChain xmlns="http://schemas.openxmlformats.org/spreadsheetml/2006/main">
  <c r="Q42" i="15" l="1"/>
  <c r="Q41" i="15" s="1"/>
  <c r="N52" i="15"/>
  <c r="Q52" i="15" s="1"/>
  <c r="N51" i="15"/>
  <c r="Q51" i="15" s="1"/>
  <c r="P47" i="15"/>
  <c r="P46" i="15"/>
  <c r="N47" i="15"/>
  <c r="N48" i="15"/>
  <c r="N46" i="15"/>
  <c r="Q46" i="15" s="1"/>
  <c r="Q40" i="15"/>
  <c r="Q39" i="15"/>
  <c r="P35" i="15"/>
  <c r="N35" i="15"/>
  <c r="Q31" i="15"/>
  <c r="R31" i="15" s="1"/>
  <c r="Q30" i="15"/>
  <c r="R30" i="15" s="1"/>
  <c r="Q29" i="15"/>
  <c r="R29" i="15" s="1"/>
  <c r="Q19" i="15"/>
  <c r="Q20" i="15"/>
  <c r="Q21" i="15"/>
  <c r="Q22" i="15"/>
  <c r="Q23" i="15"/>
  <c r="Q24" i="15"/>
  <c r="Q25" i="15"/>
  <c r="Q26" i="15"/>
  <c r="Q27" i="15"/>
  <c r="Q28" i="15"/>
  <c r="Q18" i="15"/>
  <c r="P14" i="15"/>
  <c r="N14" i="15"/>
  <c r="Q14" i="15" s="1"/>
  <c r="P13" i="15"/>
  <c r="N13" i="15"/>
  <c r="Q50" i="15" l="1"/>
  <c r="Q13" i="15"/>
  <c r="Q38" i="15"/>
  <c r="Q35" i="15"/>
  <c r="Q33" i="15" s="1"/>
  <c r="Q47" i="15"/>
  <c r="Q45" i="15" s="1"/>
  <c r="Q12" i="15"/>
  <c r="Q37" i="15"/>
  <c r="Q17" i="15"/>
  <c r="M56" i="15"/>
  <c r="M55" i="15"/>
  <c r="M52" i="15"/>
  <c r="M51" i="15"/>
  <c r="M47" i="15"/>
  <c r="M46" i="15"/>
  <c r="M43" i="15"/>
  <c r="M42" i="15"/>
  <c r="R42" i="15" s="1"/>
  <c r="R41" i="15" s="1"/>
  <c r="M40" i="15"/>
  <c r="M39" i="15"/>
  <c r="M38" i="15" s="1"/>
  <c r="R38" i="15" s="1"/>
  <c r="M35" i="15"/>
  <c r="M33" i="15" s="1"/>
  <c r="M28" i="15"/>
  <c r="R28" i="15" s="1"/>
  <c r="M27" i="15"/>
  <c r="R27" i="15" s="1"/>
  <c r="M26" i="15"/>
  <c r="R26" i="15" s="1"/>
  <c r="M25" i="15"/>
  <c r="R25" i="15" s="1"/>
  <c r="M24" i="15"/>
  <c r="R24" i="15" s="1"/>
  <c r="M23" i="15"/>
  <c r="R23" i="15" s="1"/>
  <c r="M22" i="15"/>
  <c r="R22" i="15" s="1"/>
  <c r="M21" i="15"/>
  <c r="R21" i="15" s="1"/>
  <c r="M20" i="15"/>
  <c r="R20" i="15" s="1"/>
  <c r="M19" i="15"/>
  <c r="R19" i="15" s="1"/>
  <c r="M18" i="15"/>
  <c r="R18" i="15" s="1"/>
  <c r="M14" i="15"/>
  <c r="R14" i="15" s="1"/>
  <c r="M13" i="15"/>
  <c r="R13" i="15" s="1"/>
  <c r="M45" i="15" l="1"/>
  <c r="Q49" i="15"/>
  <c r="Q16" i="15" s="1"/>
  <c r="R33" i="15"/>
  <c r="M41" i="15"/>
  <c r="M37" i="15" s="1"/>
  <c r="R37" i="15" s="1"/>
  <c r="R45" i="15"/>
  <c r="M50" i="15"/>
  <c r="R50" i="15" s="1"/>
  <c r="Q11" i="15"/>
  <c r="M17" i="15"/>
  <c r="R17" i="15" s="1"/>
  <c r="M53" i="15"/>
  <c r="R53" i="15" s="1"/>
  <c r="M12" i="15"/>
  <c r="M11" i="15" s="1"/>
  <c r="M10" i="15" s="1"/>
  <c r="R49" i="15" l="1"/>
  <c r="R16" i="15" s="1"/>
  <c r="R12" i="15"/>
  <c r="M49" i="15"/>
  <c r="L16" i="15" s="1"/>
  <c r="Q10" i="15"/>
  <c r="Q9" i="15" s="1"/>
  <c r="M16" i="15" l="1"/>
  <c r="M58" i="15" s="1"/>
  <c r="Q58" i="15"/>
  <c r="M9" i="15" l="1"/>
  <c r="R9" i="15" s="1"/>
</calcChain>
</file>

<file path=xl/sharedStrings.xml><?xml version="1.0" encoding="utf-8"?>
<sst xmlns="http://schemas.openxmlformats.org/spreadsheetml/2006/main" count="127" uniqueCount="79">
  <si>
    <t>NO</t>
  </si>
  <si>
    <t>JUMLAH TOTAL</t>
  </si>
  <si>
    <t>PENGENDALIAN PENDUDUK DAN KELUARGA BERENCANA</t>
  </si>
  <si>
    <t xml:space="preserve">JUMLAH </t>
  </si>
  <si>
    <t xml:space="preserve">URAIAN KEGIATAN </t>
  </si>
  <si>
    <t xml:space="preserve">VOLUME </t>
  </si>
  <si>
    <t xml:space="preserve">SATUAN </t>
  </si>
  <si>
    <t>RP.</t>
  </si>
  <si>
    <t>hvs</t>
  </si>
  <si>
    <t xml:space="preserve">Bolpoint </t>
  </si>
  <si>
    <t>jepitan kertas</t>
  </si>
  <si>
    <t>bh</t>
  </si>
  <si>
    <t>Tinta printer hitam</t>
  </si>
  <si>
    <t>Spidol besar</t>
  </si>
  <si>
    <t>pak</t>
  </si>
  <si>
    <t>Staples kecil</t>
  </si>
  <si>
    <t>Isi staples kecil</t>
  </si>
  <si>
    <t>Stopmaf folio</t>
  </si>
  <si>
    <t>orgx</t>
  </si>
  <si>
    <t>jamx</t>
  </si>
  <si>
    <t>hr</t>
  </si>
  <si>
    <t>Uang Lembur Non PNS</t>
  </si>
  <si>
    <t>Uang Makan</t>
  </si>
  <si>
    <t>ALAT TULIS KANTOR</t>
  </si>
  <si>
    <t>BELANJA MATERAI</t>
  </si>
  <si>
    <t xml:space="preserve">- Materai </t>
  </si>
  <si>
    <t>BELANJA PENGGANDAAN</t>
  </si>
  <si>
    <t>lb</t>
  </si>
  <si>
    <t>BELANJA BBM</t>
  </si>
  <si>
    <t>Pertamak kend dinas</t>
  </si>
  <si>
    <t>unitx</t>
  </si>
  <si>
    <t>ltx</t>
  </si>
  <si>
    <t>SPPD DALAM DAERAH</t>
  </si>
  <si>
    <t>Non PNS</t>
  </si>
  <si>
    <t>lbr</t>
  </si>
  <si>
    <t>Solar Pertamak Drex</t>
  </si>
  <si>
    <t>BIAYA OPERASIONAL DALAM ACARA PEMBERIAN BANTUAN BAGI MASYARAKAT</t>
  </si>
  <si>
    <t xml:space="preserve">BELANJA PEGAWAI </t>
  </si>
  <si>
    <t>UANG LEMBUR</t>
  </si>
  <si>
    <t>I</t>
  </si>
  <si>
    <t>II</t>
  </si>
  <si>
    <t>BELANJA BARANG DAN JASA</t>
  </si>
  <si>
    <t>PNS Gol III &amp; IV</t>
  </si>
  <si>
    <t>Kepada Masyarakat Penerima Bantuan</t>
  </si>
  <si>
    <t xml:space="preserve">BELANJA </t>
  </si>
  <si>
    <t>UANG LEMBUR NON PNS</t>
  </si>
  <si>
    <t>TERDAMPAK CORONA VIRUS DISEASE 2019 KABUPATEN KUDUS TAHUN 2020</t>
  </si>
  <si>
    <t>SPPD LUAR DAERAH</t>
  </si>
  <si>
    <t>Perjalanan Dinas ke Jakarta</t>
  </si>
  <si>
    <t>BELANJA PERJALANAN DINAS</t>
  </si>
  <si>
    <t>Flashdisk</t>
  </si>
  <si>
    <t>BELANJA CETAK DAN PENGGANDAAN</t>
  </si>
  <si>
    <t>BELANJA CETAK</t>
  </si>
  <si>
    <t>Belanja cetak MMT Baliho</t>
  </si>
  <si>
    <t>lokasi</t>
  </si>
  <si>
    <t>Belanja Cetak Foto</t>
  </si>
  <si>
    <t>paket</t>
  </si>
  <si>
    <t>Bok plastik utk tempat arsip</t>
  </si>
  <si>
    <t>snelhekter kertas</t>
  </si>
  <si>
    <t>Transport PP</t>
  </si>
  <si>
    <t>Fotocopy berkas terkait</t>
  </si>
  <si>
    <t>covid-19</t>
  </si>
  <si>
    <t>Tinta printer hitam epson</t>
  </si>
  <si>
    <t>Kudus,            Juli   2020</t>
  </si>
  <si>
    <t>Drs. MUNDIR, MM</t>
  </si>
  <si>
    <t>NIP. 19690731 199003 1 003</t>
  </si>
  <si>
    <t xml:space="preserve"> KEPALA DINAS SOSIAL PEMBERDAYAAN PEREMPUAN, PERLINDUNGAN ANAK,</t>
  </si>
  <si>
    <t>JUMLAH</t>
  </si>
  <si>
    <t>RINCIAN PERHITUNGAN</t>
  </si>
  <si>
    <t>SEBELUM PERUBAHAN</t>
  </si>
  <si>
    <t>SETELAH PERUBAHAN</t>
  </si>
  <si>
    <t>jam/hr</t>
  </si>
  <si>
    <t>Lem kertas glukol</t>
  </si>
  <si>
    <t>Kertas buram</t>
  </si>
  <si>
    <t>lt/hr</t>
  </si>
  <si>
    <t>BERKURANG (-)</t>
  </si>
  <si>
    <t>BERTAMBAH</t>
  </si>
  <si>
    <t xml:space="preserve">RINCIAN  PERUBAHAN KEBUTUHAN BELANJA  JARING PENGAMAN SOSIAL </t>
  </si>
  <si>
    <t>Pembina Tingkat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</si>
</sst>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4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 applyAlignment="1">
      <alignment horizontal="center" vertical="top"/>
    </xf>
    <xf numFmtId="164" fontId="3" fillId="0" borderId="1" xfId="0" applyNumberFormat="1" applyFont="1" applyBorder="1"/>
    <xf numFmtId="164" fontId="3" fillId="0" borderId="0" xfId="5" applyFont="1"/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4" xfId="0" applyFont="1" applyBorder="1"/>
    <xf numFmtId="164" fontId="3" fillId="0" borderId="12" xfId="5" applyFont="1" applyBorder="1"/>
    <xf numFmtId="164" fontId="3" fillId="0" borderId="4" xfId="5" applyFont="1" applyBorder="1"/>
    <xf numFmtId="164" fontId="3" fillId="0" borderId="1" xfId="5" applyFont="1" applyBorder="1"/>
    <xf numFmtId="164" fontId="4" fillId="0" borderId="1" xfId="0" applyNumberFormat="1" applyFont="1" applyBorder="1" applyAlignment="1">
      <alignment horizontal="center"/>
    </xf>
    <xf numFmtId="0" fontId="4" fillId="0" borderId="3" xfId="0" applyFont="1" applyBorder="1"/>
    <xf numFmtId="164" fontId="4" fillId="2" borderId="1" xfId="5" applyFont="1" applyFill="1" applyBorder="1"/>
    <xf numFmtId="0" fontId="3" fillId="0" borderId="3" xfId="0" quotePrefix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64" fontId="3" fillId="0" borderId="1" xfId="5" applyFont="1" applyBorder="1" applyAlignment="1">
      <alignment horizontal="center" vertical="top"/>
    </xf>
    <xf numFmtId="41" fontId="3" fillId="0" borderId="1" xfId="0" applyNumberFormat="1" applyFont="1" applyBorder="1" applyAlignment="1">
      <alignment horizontal="center" vertical="top"/>
    </xf>
    <xf numFmtId="164" fontId="6" fillId="2" borderId="1" xfId="5" applyFont="1" applyFill="1" applyBorder="1" applyAlignment="1">
      <alignment vertical="top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1" xfId="5" applyFont="1" applyFill="1" applyBorder="1" applyAlignment="1">
      <alignment vertical="top"/>
    </xf>
    <xf numFmtId="0" fontId="6" fillId="0" borderId="3" xfId="0" applyFont="1" applyBorder="1"/>
    <xf numFmtId="164" fontId="3" fillId="2" borderId="1" xfId="5" applyFont="1" applyFill="1" applyBorder="1"/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2" borderId="1" xfId="0" applyNumberFormat="1" applyFont="1" applyFill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1" xfId="0" applyNumberFormat="1" applyFont="1" applyBorder="1"/>
    <xf numFmtId="41" fontId="3" fillId="0" borderId="0" xfId="0" applyNumberFormat="1" applyFont="1" applyAlignment="1">
      <alignment vertical="center" wrapText="1"/>
    </xf>
    <xf numFmtId="0" fontId="3" fillId="0" borderId="0" xfId="0" applyFont="1" applyAlignment="1"/>
    <xf numFmtId="0" fontId="3" fillId="0" borderId="16" xfId="0" applyFont="1" applyBorder="1"/>
    <xf numFmtId="0" fontId="3" fillId="0" borderId="17" xfId="0" quotePrefix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/>
    <xf numFmtId="164" fontId="3" fillId="0" borderId="18" xfId="5" applyFont="1" applyBorder="1"/>
    <xf numFmtId="164" fontId="3" fillId="0" borderId="19" xfId="5" applyFont="1" applyBorder="1"/>
    <xf numFmtId="41" fontId="3" fillId="0" borderId="16" xfId="0" applyNumberFormat="1" applyFont="1" applyBorder="1" applyAlignment="1">
      <alignment horizontal="center" vertical="top"/>
    </xf>
    <xf numFmtId="164" fontId="3" fillId="2" borderId="16" xfId="5" applyFont="1" applyFill="1" applyBorder="1" applyAlignment="1">
      <alignment vertical="top"/>
    </xf>
    <xf numFmtId="164" fontId="3" fillId="0" borderId="16" xfId="5" applyFont="1" applyBorder="1"/>
    <xf numFmtId="0" fontId="3" fillId="0" borderId="20" xfId="0" applyFont="1" applyBorder="1"/>
    <xf numFmtId="0" fontId="3" fillId="0" borderId="21" xfId="0" quotePrefix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/>
    <xf numFmtId="164" fontId="3" fillId="0" borderId="22" xfId="5" applyFont="1" applyBorder="1"/>
    <xf numFmtId="164" fontId="3" fillId="0" borderId="23" xfId="5" applyFont="1" applyBorder="1"/>
    <xf numFmtId="41" fontId="3" fillId="0" borderId="20" xfId="0" applyNumberFormat="1" applyFont="1" applyBorder="1" applyAlignment="1">
      <alignment horizontal="center" vertical="top"/>
    </xf>
    <xf numFmtId="164" fontId="3" fillId="2" borderId="20" xfId="5" applyFont="1" applyFill="1" applyBorder="1" applyAlignment="1">
      <alignment vertical="top"/>
    </xf>
    <xf numFmtId="164" fontId="3" fillId="0" borderId="20" xfId="5" applyFont="1" applyBorder="1"/>
    <xf numFmtId="0" fontId="3" fillId="0" borderId="18" xfId="0" applyFont="1" applyBorder="1"/>
    <xf numFmtId="164" fontId="3" fillId="0" borderId="17" xfId="5" applyFont="1" applyBorder="1"/>
    <xf numFmtId="0" fontId="3" fillId="0" borderId="17" xfId="0" applyFont="1" applyBorder="1"/>
    <xf numFmtId="0" fontId="3" fillId="0" borderId="24" xfId="0" applyFont="1" applyBorder="1"/>
    <xf numFmtId="0" fontId="3" fillId="0" borderId="25" xfId="0" quotePrefix="1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6" xfId="0" applyFont="1" applyBorder="1"/>
    <xf numFmtId="164" fontId="3" fillId="0" borderId="25" xfId="5" applyFont="1" applyBorder="1"/>
    <xf numFmtId="164" fontId="3" fillId="0" borderId="26" xfId="5" applyFont="1" applyBorder="1"/>
    <xf numFmtId="164" fontId="3" fillId="0" borderId="27" xfId="5" applyFont="1" applyBorder="1"/>
    <xf numFmtId="41" fontId="3" fillId="0" borderId="24" xfId="0" applyNumberFormat="1" applyFont="1" applyBorder="1" applyAlignment="1">
      <alignment horizontal="center" vertical="top"/>
    </xf>
    <xf numFmtId="164" fontId="3" fillId="2" borderId="24" xfId="5" applyFont="1" applyFill="1" applyBorder="1" applyAlignment="1">
      <alignment vertical="top"/>
    </xf>
    <xf numFmtId="0" fontId="3" fillId="0" borderId="25" xfId="0" applyFont="1" applyBorder="1"/>
    <xf numFmtId="0" fontId="3" fillId="0" borderId="27" xfId="0" applyFont="1" applyBorder="1"/>
    <xf numFmtId="164" fontId="3" fillId="0" borderId="24" xfId="5" applyFont="1" applyBorder="1"/>
    <xf numFmtId="0" fontId="3" fillId="0" borderId="22" xfId="0" applyFont="1" applyBorder="1"/>
    <xf numFmtId="164" fontId="3" fillId="0" borderId="21" xfId="5" applyFont="1" applyBorder="1"/>
    <xf numFmtId="0" fontId="3" fillId="0" borderId="21" xfId="0" applyFont="1" applyBorder="1"/>
    <xf numFmtId="164" fontId="3" fillId="0" borderId="21" xfId="0" applyNumberFormat="1" applyFont="1" applyBorder="1"/>
    <xf numFmtId="164" fontId="3" fillId="0" borderId="17" xfId="0" applyNumberFormat="1" applyFont="1" applyBorder="1"/>
    <xf numFmtId="41" fontId="3" fillId="0" borderId="16" xfId="0" applyNumberFormat="1" applyFont="1" applyBorder="1"/>
    <xf numFmtId="164" fontId="3" fillId="0" borderId="25" xfId="0" applyNumberFormat="1" applyFont="1" applyBorder="1"/>
    <xf numFmtId="41" fontId="3" fillId="0" borderId="24" xfId="0" applyNumberFormat="1" applyFont="1" applyBorder="1"/>
    <xf numFmtId="164" fontId="3" fillId="0" borderId="16" xfId="0" applyNumberFormat="1" applyFont="1" applyBorder="1"/>
    <xf numFmtId="41" fontId="4" fillId="0" borderId="16" xfId="0" applyNumberFormat="1" applyFont="1" applyBorder="1" applyAlignment="1">
      <alignment horizontal="center" vertical="top"/>
    </xf>
    <xf numFmtId="164" fontId="4" fillId="2" borderId="16" xfId="5" applyFont="1" applyFill="1" applyBorder="1" applyAlignment="1">
      <alignment vertical="top"/>
    </xf>
    <xf numFmtId="164" fontId="3" fillId="0" borderId="16" xfId="5" applyFont="1" applyBorder="1" applyAlignment="1">
      <alignment horizontal="center" vertical="top"/>
    </xf>
    <xf numFmtId="164" fontId="3" fillId="0" borderId="24" xfId="5" applyFont="1" applyBorder="1" applyAlignment="1">
      <alignment horizontal="center" vertical="top"/>
    </xf>
    <xf numFmtId="164" fontId="3" fillId="0" borderId="24" xfId="0" applyNumberFormat="1" applyFont="1" applyBorder="1"/>
    <xf numFmtId="164" fontId="3" fillId="0" borderId="20" xfId="5" applyFont="1" applyBorder="1" applyAlignment="1">
      <alignment horizontal="center" vertical="top"/>
    </xf>
    <xf numFmtId="164" fontId="3" fillId="2" borderId="16" xfId="5" applyFont="1" applyFill="1" applyBorder="1"/>
    <xf numFmtId="164" fontId="3" fillId="0" borderId="18" xfId="0" applyNumberFormat="1" applyFont="1" applyBorder="1"/>
    <xf numFmtId="164" fontId="3" fillId="2" borderId="24" xfId="5" applyFont="1" applyFill="1" applyBorder="1"/>
    <xf numFmtId="164" fontId="3" fillId="0" borderId="26" xfId="0" applyNumberFormat="1" applyFont="1" applyBorder="1"/>
    <xf numFmtId="164" fontId="3" fillId="2" borderId="20" xfId="5" applyFont="1" applyFill="1" applyBorder="1"/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1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17" xfId="0" quotePrefix="1" applyFont="1" applyFill="1" applyBorder="1" applyAlignment="1">
      <alignment horizontal="left" vertical="top"/>
    </xf>
    <xf numFmtId="0" fontId="3" fillId="2" borderId="18" xfId="0" quotePrefix="1" applyFont="1" applyFill="1" applyBorder="1" applyAlignment="1">
      <alignment horizontal="left" vertical="top"/>
    </xf>
    <xf numFmtId="0" fontId="3" fillId="2" borderId="19" xfId="0" quotePrefix="1" applyFont="1" applyFill="1" applyBorder="1" applyAlignment="1">
      <alignment horizontal="left" vertical="top"/>
    </xf>
    <xf numFmtId="0" fontId="3" fillId="2" borderId="16" xfId="0" applyFont="1" applyFill="1" applyBorder="1"/>
    <xf numFmtId="164" fontId="3" fillId="2" borderId="16" xfId="5" applyFont="1" applyFill="1" applyBorder="1" applyAlignment="1">
      <alignment horizontal="center" vertical="top"/>
    </xf>
    <xf numFmtId="0" fontId="3" fillId="2" borderId="24" xfId="0" applyFont="1" applyFill="1" applyBorder="1"/>
    <xf numFmtId="164" fontId="3" fillId="2" borderId="24" xfId="5" applyFont="1" applyFill="1" applyBorder="1" applyAlignment="1">
      <alignment horizontal="center" vertical="top"/>
    </xf>
    <xf numFmtId="0" fontId="3" fillId="2" borderId="20" xfId="0" applyFont="1" applyFill="1" applyBorder="1"/>
    <xf numFmtId="0" fontId="3" fillId="2" borderId="1" xfId="0" applyFont="1" applyFill="1" applyBorder="1"/>
    <xf numFmtId="164" fontId="3" fillId="2" borderId="16" xfId="0" applyNumberFormat="1" applyFont="1" applyFill="1" applyBorder="1"/>
    <xf numFmtId="164" fontId="3" fillId="2" borderId="24" xfId="0" applyNumberFormat="1" applyFont="1" applyFill="1" applyBorder="1"/>
    <xf numFmtId="164" fontId="4" fillId="2" borderId="12" xfId="0" applyNumberFormat="1" applyFont="1" applyFill="1" applyBorder="1"/>
  </cellXfs>
  <cellStyles count="6">
    <cellStyle name="Comma [0]" xfId="5" builtinId="6"/>
    <cellStyle name="Comma [0] 2" xfId="3"/>
    <cellStyle name="Comma 2" xfId="4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2"/>
  <sheetViews>
    <sheetView tabSelected="1" view="pageBreakPreview" topLeftCell="A37" zoomScale="84" zoomScaleNormal="100" zoomScaleSheetLayoutView="84" workbookViewId="0">
      <selection activeCell="G68" sqref="G68"/>
    </sheetView>
  </sheetViews>
  <sheetFormatPr defaultRowHeight="14.25" x14ac:dyDescent="0.2"/>
  <cols>
    <col min="1" max="1" width="5.85546875" style="1" customWidth="1"/>
    <col min="2" max="2" width="9.140625" style="1"/>
    <col min="3" max="3" width="4.42578125" style="1" customWidth="1"/>
    <col min="4" max="4" width="6.85546875" style="1" customWidth="1"/>
    <col min="5" max="5" width="7.28515625" style="1" customWidth="1"/>
    <col min="6" max="6" width="9.7109375" style="1" customWidth="1"/>
    <col min="7" max="7" width="6" style="1" customWidth="1"/>
    <col min="8" max="8" width="6.140625" style="1" customWidth="1"/>
    <col min="9" max="9" width="5.5703125" style="1" customWidth="1"/>
    <col min="10" max="10" width="5" style="1" customWidth="1"/>
    <col min="11" max="11" width="4.140625" style="1" customWidth="1"/>
    <col min="12" max="12" width="14.7109375" style="1" customWidth="1"/>
    <col min="13" max="13" width="18" style="1" customWidth="1"/>
    <col min="14" max="14" width="11.7109375" style="1" customWidth="1"/>
    <col min="15" max="15" width="7.85546875" style="1" customWidth="1"/>
    <col min="16" max="16" width="15.7109375" style="1" customWidth="1"/>
    <col min="17" max="17" width="17.5703125" style="1" customWidth="1"/>
    <col min="18" max="18" width="15.5703125" style="1" customWidth="1"/>
    <col min="19" max="16384" width="9.140625" style="1"/>
  </cols>
  <sheetData>
    <row r="1" spans="1:22" ht="15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2" ht="15" x14ac:dyDescent="0.2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22" ht="15" x14ac:dyDescent="0.2">
      <c r="A3" s="108" t="s">
        <v>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ht="15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22" ht="15" x14ac:dyDescent="0.2">
      <c r="A5" s="99" t="s">
        <v>0</v>
      </c>
      <c r="B5" s="101" t="s">
        <v>4</v>
      </c>
      <c r="C5" s="102"/>
      <c r="D5" s="102"/>
      <c r="E5" s="103"/>
      <c r="F5" s="117" t="s">
        <v>69</v>
      </c>
      <c r="G5" s="118"/>
      <c r="H5" s="118"/>
      <c r="I5" s="118"/>
      <c r="J5" s="118"/>
      <c r="K5" s="118"/>
      <c r="L5" s="119"/>
      <c r="M5" s="99" t="s">
        <v>3</v>
      </c>
      <c r="N5" s="117" t="s">
        <v>70</v>
      </c>
      <c r="O5" s="118"/>
      <c r="P5" s="119"/>
      <c r="Q5" s="99" t="s">
        <v>67</v>
      </c>
      <c r="R5" s="127" t="s">
        <v>76</v>
      </c>
    </row>
    <row r="6" spans="1:22" ht="15" customHeight="1" x14ac:dyDescent="0.2">
      <c r="A6" s="120"/>
      <c r="B6" s="124"/>
      <c r="C6" s="125"/>
      <c r="D6" s="125"/>
      <c r="E6" s="126"/>
      <c r="F6" s="121" t="s">
        <v>68</v>
      </c>
      <c r="G6" s="123"/>
      <c r="H6" s="123"/>
      <c r="I6" s="123"/>
      <c r="J6" s="123"/>
      <c r="K6" s="123"/>
      <c r="L6" s="123"/>
      <c r="M6" s="120"/>
      <c r="N6" s="117" t="s">
        <v>68</v>
      </c>
      <c r="O6" s="118"/>
      <c r="P6" s="119"/>
      <c r="Q6" s="120"/>
      <c r="R6" s="128"/>
    </row>
    <row r="7" spans="1:22" ht="15" customHeight="1" x14ac:dyDescent="0.2">
      <c r="A7" s="120"/>
      <c r="B7" s="124"/>
      <c r="C7" s="125"/>
      <c r="D7" s="125"/>
      <c r="E7" s="126"/>
      <c r="F7" s="101" t="s">
        <v>5</v>
      </c>
      <c r="G7" s="102"/>
      <c r="H7" s="102"/>
      <c r="I7" s="102"/>
      <c r="J7" s="102"/>
      <c r="K7" s="103"/>
      <c r="L7" s="4" t="s">
        <v>6</v>
      </c>
      <c r="M7" s="120"/>
      <c r="N7" s="101" t="s">
        <v>5</v>
      </c>
      <c r="O7" s="103"/>
      <c r="P7" s="40" t="s">
        <v>6</v>
      </c>
      <c r="Q7" s="120"/>
      <c r="R7" s="128" t="s">
        <v>75</v>
      </c>
    </row>
    <row r="8" spans="1:22" ht="15" customHeight="1" x14ac:dyDescent="0.2">
      <c r="A8" s="100"/>
      <c r="B8" s="104"/>
      <c r="C8" s="105"/>
      <c r="D8" s="105"/>
      <c r="E8" s="106"/>
      <c r="F8" s="104"/>
      <c r="G8" s="105"/>
      <c r="H8" s="105"/>
      <c r="I8" s="105"/>
      <c r="J8" s="105"/>
      <c r="K8" s="106"/>
      <c r="L8" s="35" t="s">
        <v>7</v>
      </c>
      <c r="M8" s="100"/>
      <c r="N8" s="104"/>
      <c r="O8" s="106"/>
      <c r="P8" s="36" t="s">
        <v>7</v>
      </c>
      <c r="Q8" s="100"/>
      <c r="R8" s="129"/>
    </row>
    <row r="9" spans="1:22" x14ac:dyDescent="0.2">
      <c r="A9" s="6"/>
      <c r="B9" s="110" t="s">
        <v>44</v>
      </c>
      <c r="C9" s="111"/>
      <c r="D9" s="111"/>
      <c r="E9" s="112"/>
      <c r="F9" s="39"/>
      <c r="G9" s="39"/>
      <c r="H9" s="39"/>
      <c r="I9" s="39"/>
      <c r="J9" s="39"/>
      <c r="K9" s="9"/>
      <c r="L9" s="6"/>
      <c r="M9" s="20">
        <f>M11+M16</f>
        <v>35600000</v>
      </c>
      <c r="N9" s="121"/>
      <c r="O9" s="122"/>
      <c r="P9" s="5"/>
      <c r="Q9" s="41">
        <f>Q10+Q16</f>
        <v>35600000</v>
      </c>
      <c r="R9" s="12">
        <f>Q9-M9</f>
        <v>0</v>
      </c>
    </row>
    <row r="10" spans="1:22" x14ac:dyDescent="0.2">
      <c r="A10" s="14" t="s">
        <v>39</v>
      </c>
      <c r="B10" s="110" t="s">
        <v>37</v>
      </c>
      <c r="C10" s="111"/>
      <c r="D10" s="111"/>
      <c r="E10" s="112"/>
      <c r="F10" s="39"/>
      <c r="G10" s="39"/>
      <c r="H10" s="39"/>
      <c r="I10" s="39"/>
      <c r="J10" s="39"/>
      <c r="K10" s="9"/>
      <c r="L10" s="6"/>
      <c r="M10" s="15">
        <f>M11</f>
        <v>6840000</v>
      </c>
      <c r="N10" s="121"/>
      <c r="O10" s="122"/>
      <c r="P10" s="5"/>
      <c r="Q10" s="41">
        <f>Q11</f>
        <v>6840000</v>
      </c>
      <c r="R10" s="5"/>
    </row>
    <row r="11" spans="1:22" x14ac:dyDescent="0.2">
      <c r="A11" s="6">
        <v>1</v>
      </c>
      <c r="B11" s="116" t="s">
        <v>38</v>
      </c>
      <c r="C11" s="116"/>
      <c r="D11" s="116"/>
      <c r="E11" s="116"/>
      <c r="F11" s="113"/>
      <c r="G11" s="114"/>
      <c r="H11" s="114"/>
      <c r="I11" s="114"/>
      <c r="J11" s="114"/>
      <c r="K11" s="115"/>
      <c r="L11" s="14"/>
      <c r="M11" s="29">
        <f>M12</f>
        <v>6840000</v>
      </c>
      <c r="N11" s="121"/>
      <c r="O11" s="122"/>
      <c r="P11" s="5"/>
      <c r="Q11" s="28">
        <f>Q12</f>
        <v>6840000</v>
      </c>
      <c r="R11" s="138"/>
    </row>
    <row r="12" spans="1:22" x14ac:dyDescent="0.2">
      <c r="A12" s="5"/>
      <c r="B12" s="31" t="s">
        <v>45</v>
      </c>
      <c r="C12" s="10"/>
      <c r="D12" s="10"/>
      <c r="E12" s="16"/>
      <c r="F12" s="17"/>
      <c r="G12" s="17"/>
      <c r="H12" s="17"/>
      <c r="I12" s="17"/>
      <c r="J12" s="17"/>
      <c r="K12" s="18"/>
      <c r="L12" s="19"/>
      <c r="M12" s="32">
        <f>M13+M14</f>
        <v>6840000</v>
      </c>
      <c r="N12" s="121"/>
      <c r="O12" s="122"/>
      <c r="P12" s="5"/>
      <c r="Q12" s="28">
        <f>Q13+Q14</f>
        <v>6840000</v>
      </c>
      <c r="R12" s="28">
        <f>Q12-M12</f>
        <v>0</v>
      </c>
      <c r="S12" s="13"/>
      <c r="T12" s="13"/>
      <c r="U12" s="13"/>
      <c r="V12" s="13"/>
    </row>
    <row r="13" spans="1:22" x14ac:dyDescent="0.2">
      <c r="A13" s="44"/>
      <c r="B13" s="64" t="s">
        <v>21</v>
      </c>
      <c r="C13" s="62"/>
      <c r="D13" s="62"/>
      <c r="E13" s="47"/>
      <c r="F13" s="48">
        <v>9</v>
      </c>
      <c r="G13" s="48" t="s">
        <v>18</v>
      </c>
      <c r="H13" s="48">
        <v>2</v>
      </c>
      <c r="I13" s="48" t="s">
        <v>19</v>
      </c>
      <c r="J13" s="48">
        <v>20</v>
      </c>
      <c r="K13" s="49" t="s">
        <v>20</v>
      </c>
      <c r="L13" s="52">
        <v>9000</v>
      </c>
      <c r="M13" s="92">
        <f>F13*H13*J13*L13</f>
        <v>3240000</v>
      </c>
      <c r="N13" s="81">
        <f>F13*H13*J13</f>
        <v>360</v>
      </c>
      <c r="O13" s="93" t="s">
        <v>71</v>
      </c>
      <c r="P13" s="85">
        <f>L13</f>
        <v>9000</v>
      </c>
      <c r="Q13" s="92">
        <f>N13*P13</f>
        <v>3240000</v>
      </c>
      <c r="R13" s="139">
        <f>Q13-M13</f>
        <v>0</v>
      </c>
      <c r="S13" s="13"/>
      <c r="T13" s="13"/>
      <c r="U13" s="13"/>
      <c r="V13" s="13"/>
    </row>
    <row r="14" spans="1:22" x14ac:dyDescent="0.2">
      <c r="A14" s="65"/>
      <c r="B14" s="74" t="s">
        <v>22</v>
      </c>
      <c r="C14" s="68"/>
      <c r="D14" s="68"/>
      <c r="E14" s="75"/>
      <c r="F14" s="70">
        <v>9</v>
      </c>
      <c r="G14" s="70" t="s">
        <v>18</v>
      </c>
      <c r="H14" s="70"/>
      <c r="I14" s="70"/>
      <c r="J14" s="70">
        <v>20</v>
      </c>
      <c r="K14" s="71" t="s">
        <v>20</v>
      </c>
      <c r="L14" s="76">
        <v>20000</v>
      </c>
      <c r="M14" s="94">
        <f>F14*J14*L14</f>
        <v>3600000</v>
      </c>
      <c r="N14" s="74">
        <f>F14*J14</f>
        <v>180</v>
      </c>
      <c r="O14" s="95" t="s">
        <v>71</v>
      </c>
      <c r="P14" s="90">
        <f>L14</f>
        <v>20000</v>
      </c>
      <c r="Q14" s="94">
        <f>N14*P14</f>
        <v>3600000</v>
      </c>
      <c r="R14" s="140">
        <f>Q14-M14</f>
        <v>0</v>
      </c>
      <c r="S14" s="13"/>
      <c r="T14" s="13"/>
      <c r="U14" s="13"/>
      <c r="V14" s="13"/>
    </row>
    <row r="15" spans="1:22" x14ac:dyDescent="0.2">
      <c r="A15" s="53"/>
      <c r="B15" s="79"/>
      <c r="C15" s="77"/>
      <c r="D15" s="77"/>
      <c r="E15" s="56"/>
      <c r="F15" s="57"/>
      <c r="G15" s="57"/>
      <c r="H15" s="57"/>
      <c r="I15" s="57"/>
      <c r="J15" s="57"/>
      <c r="K15" s="58"/>
      <c r="L15" s="61"/>
      <c r="M15" s="96"/>
      <c r="N15" s="79"/>
      <c r="O15" s="77"/>
      <c r="P15" s="53"/>
      <c r="Q15" s="137"/>
      <c r="R15" s="137"/>
      <c r="S15" s="13"/>
      <c r="T15" s="13"/>
      <c r="U15" s="13"/>
      <c r="V15" s="13"/>
    </row>
    <row r="16" spans="1:22" x14ac:dyDescent="0.2">
      <c r="A16" s="14" t="s">
        <v>40</v>
      </c>
      <c r="B16" s="21" t="s">
        <v>41</v>
      </c>
      <c r="C16" s="10"/>
      <c r="D16" s="10"/>
      <c r="E16" s="16"/>
      <c r="F16" s="17"/>
      <c r="G16" s="17"/>
      <c r="H16" s="17"/>
      <c r="I16" s="17"/>
      <c r="J16" s="17"/>
      <c r="K16" s="18"/>
      <c r="L16" s="19">
        <f>M17+M33+M37+M45+M49</f>
        <v>28760000</v>
      </c>
      <c r="M16" s="22">
        <f>M17+M33+M37+M45+M49</f>
        <v>28760000</v>
      </c>
      <c r="N16" s="8"/>
      <c r="O16" s="10"/>
      <c r="P16" s="5"/>
      <c r="Q16" s="141">
        <f>Q17+Q33+Q37+Q45+Q49</f>
        <v>28760000</v>
      </c>
      <c r="R16" s="28">
        <f>R17+R33+R37+R45+R49</f>
        <v>0</v>
      </c>
      <c r="S16" s="13"/>
      <c r="T16" s="13"/>
      <c r="U16" s="13"/>
      <c r="V16" s="13"/>
    </row>
    <row r="17" spans="1:22" x14ac:dyDescent="0.2">
      <c r="A17" s="5">
        <v>1</v>
      </c>
      <c r="B17" s="23" t="s">
        <v>23</v>
      </c>
      <c r="C17" s="24"/>
      <c r="D17" s="24"/>
      <c r="E17" s="16"/>
      <c r="F17" s="17"/>
      <c r="G17" s="17"/>
      <c r="H17" s="17"/>
      <c r="I17" s="17"/>
      <c r="J17" s="17"/>
      <c r="K17" s="18"/>
      <c r="L17" s="25"/>
      <c r="M17" s="30">
        <f>SUM(M18:M28)</f>
        <v>2820000</v>
      </c>
      <c r="N17" s="121"/>
      <c r="O17" s="122"/>
      <c r="P17" s="5"/>
      <c r="Q17" s="28">
        <f>SUM(Q18:Q31)</f>
        <v>4250000</v>
      </c>
      <c r="R17" s="28">
        <f>Q17-M17</f>
        <v>1430000</v>
      </c>
      <c r="S17" s="13"/>
      <c r="T17" s="13"/>
      <c r="U17" s="13"/>
      <c r="V17" s="13"/>
    </row>
    <row r="18" spans="1:22" x14ac:dyDescent="0.2">
      <c r="A18" s="44"/>
      <c r="B18" s="45" t="s">
        <v>8</v>
      </c>
      <c r="C18" s="46"/>
      <c r="D18" s="46"/>
      <c r="E18" s="47"/>
      <c r="F18" s="48">
        <v>30</v>
      </c>
      <c r="G18" s="48" t="s">
        <v>11</v>
      </c>
      <c r="H18" s="48"/>
      <c r="I18" s="48"/>
      <c r="J18" s="48"/>
      <c r="K18" s="49"/>
      <c r="L18" s="88">
        <v>48000</v>
      </c>
      <c r="M18" s="51">
        <f>F18*L18</f>
        <v>1440000</v>
      </c>
      <c r="N18" s="133">
        <v>40</v>
      </c>
      <c r="O18" s="133" t="s">
        <v>11</v>
      </c>
      <c r="P18" s="134">
        <v>48000</v>
      </c>
      <c r="Q18" s="85">
        <f>N18*P18</f>
        <v>1920000</v>
      </c>
      <c r="R18" s="85">
        <f>Q18-M18</f>
        <v>480000</v>
      </c>
      <c r="S18" s="13"/>
      <c r="T18" s="13"/>
      <c r="U18" s="13"/>
      <c r="V18" s="13"/>
    </row>
    <row r="19" spans="1:22" x14ac:dyDescent="0.2">
      <c r="A19" s="65"/>
      <c r="B19" s="66" t="s">
        <v>9</v>
      </c>
      <c r="C19" s="67"/>
      <c r="D19" s="67"/>
      <c r="E19" s="75"/>
      <c r="F19" s="70">
        <v>9</v>
      </c>
      <c r="G19" s="70" t="s">
        <v>11</v>
      </c>
      <c r="H19" s="70"/>
      <c r="I19" s="70"/>
      <c r="J19" s="70"/>
      <c r="K19" s="71"/>
      <c r="L19" s="89">
        <v>10000</v>
      </c>
      <c r="M19" s="73">
        <f t="shared" ref="M19:M28" si="0">F19*L19</f>
        <v>90000</v>
      </c>
      <c r="N19" s="135">
        <v>9</v>
      </c>
      <c r="O19" s="135" t="s">
        <v>11</v>
      </c>
      <c r="P19" s="136">
        <v>10000</v>
      </c>
      <c r="Q19" s="90">
        <f t="shared" ref="Q19:Q31" si="1">N19*P19</f>
        <v>90000</v>
      </c>
      <c r="R19" s="90">
        <f>Q19-M19</f>
        <v>0</v>
      </c>
      <c r="S19" s="13"/>
      <c r="T19" s="13"/>
      <c r="U19" s="13"/>
      <c r="V19" s="13"/>
    </row>
    <row r="20" spans="1:22" x14ac:dyDescent="0.2">
      <c r="A20" s="65"/>
      <c r="B20" s="66" t="s">
        <v>10</v>
      </c>
      <c r="C20" s="67"/>
      <c r="D20" s="67"/>
      <c r="E20" s="75"/>
      <c r="F20" s="70">
        <v>35</v>
      </c>
      <c r="G20" s="70" t="s">
        <v>11</v>
      </c>
      <c r="H20" s="70"/>
      <c r="I20" s="70"/>
      <c r="J20" s="70"/>
      <c r="K20" s="71"/>
      <c r="L20" s="89">
        <v>4000</v>
      </c>
      <c r="M20" s="73">
        <f t="shared" si="0"/>
        <v>140000</v>
      </c>
      <c r="N20" s="135">
        <v>35</v>
      </c>
      <c r="O20" s="135" t="s">
        <v>11</v>
      </c>
      <c r="P20" s="136">
        <v>4000</v>
      </c>
      <c r="Q20" s="90">
        <f t="shared" si="1"/>
        <v>140000</v>
      </c>
      <c r="R20" s="90">
        <f t="shared" ref="R20:R31" si="2">Q20-M20</f>
        <v>0</v>
      </c>
      <c r="S20" s="13"/>
      <c r="T20" s="13"/>
      <c r="U20" s="13"/>
      <c r="V20" s="13"/>
    </row>
    <row r="21" spans="1:22" x14ac:dyDescent="0.2">
      <c r="A21" s="65"/>
      <c r="B21" s="66" t="s">
        <v>58</v>
      </c>
      <c r="C21" s="67"/>
      <c r="D21" s="67"/>
      <c r="E21" s="75"/>
      <c r="F21" s="70">
        <v>100</v>
      </c>
      <c r="G21" s="70" t="s">
        <v>11</v>
      </c>
      <c r="H21" s="70"/>
      <c r="I21" s="70"/>
      <c r="J21" s="70"/>
      <c r="K21" s="71"/>
      <c r="L21" s="89">
        <v>1500</v>
      </c>
      <c r="M21" s="73">
        <f t="shared" si="0"/>
        <v>150000</v>
      </c>
      <c r="N21" s="135">
        <v>100</v>
      </c>
      <c r="O21" s="135" t="s">
        <v>11</v>
      </c>
      <c r="P21" s="136">
        <v>1500</v>
      </c>
      <c r="Q21" s="90">
        <f t="shared" si="1"/>
        <v>150000</v>
      </c>
      <c r="R21" s="90">
        <f t="shared" si="2"/>
        <v>0</v>
      </c>
      <c r="S21" s="13"/>
      <c r="T21" s="13"/>
      <c r="U21" s="13"/>
      <c r="V21" s="13"/>
    </row>
    <row r="22" spans="1:22" x14ac:dyDescent="0.2">
      <c r="A22" s="65"/>
      <c r="B22" s="66" t="s">
        <v>12</v>
      </c>
      <c r="C22" s="67"/>
      <c r="D22" s="67"/>
      <c r="E22" s="75"/>
      <c r="F22" s="70">
        <v>4</v>
      </c>
      <c r="G22" s="70" t="s">
        <v>11</v>
      </c>
      <c r="H22" s="70"/>
      <c r="I22" s="70"/>
      <c r="J22" s="70"/>
      <c r="K22" s="71"/>
      <c r="L22" s="89">
        <v>50000</v>
      </c>
      <c r="M22" s="73">
        <f t="shared" si="0"/>
        <v>200000</v>
      </c>
      <c r="N22" s="135">
        <v>8</v>
      </c>
      <c r="O22" s="135" t="s">
        <v>11</v>
      </c>
      <c r="P22" s="136">
        <v>50000</v>
      </c>
      <c r="Q22" s="90">
        <f t="shared" si="1"/>
        <v>400000</v>
      </c>
      <c r="R22" s="90">
        <f t="shared" si="2"/>
        <v>200000</v>
      </c>
      <c r="S22" s="13"/>
      <c r="T22" s="13"/>
      <c r="U22" s="13"/>
      <c r="V22" s="13"/>
    </row>
    <row r="23" spans="1:22" x14ac:dyDescent="0.2">
      <c r="A23" s="65"/>
      <c r="B23" s="66" t="s">
        <v>13</v>
      </c>
      <c r="C23" s="67"/>
      <c r="D23" s="67"/>
      <c r="E23" s="75"/>
      <c r="F23" s="70">
        <v>1</v>
      </c>
      <c r="G23" s="70" t="s">
        <v>14</v>
      </c>
      <c r="H23" s="70"/>
      <c r="I23" s="70"/>
      <c r="J23" s="70"/>
      <c r="K23" s="71"/>
      <c r="L23" s="89">
        <v>58000</v>
      </c>
      <c r="M23" s="73">
        <f t="shared" si="0"/>
        <v>58000</v>
      </c>
      <c r="N23" s="135">
        <v>1</v>
      </c>
      <c r="O23" s="135" t="s">
        <v>14</v>
      </c>
      <c r="P23" s="136">
        <v>58000</v>
      </c>
      <c r="Q23" s="90">
        <f t="shared" si="1"/>
        <v>58000</v>
      </c>
      <c r="R23" s="90">
        <f t="shared" si="2"/>
        <v>0</v>
      </c>
    </row>
    <row r="24" spans="1:22" x14ac:dyDescent="0.2">
      <c r="A24" s="65"/>
      <c r="B24" s="66" t="s">
        <v>15</v>
      </c>
      <c r="C24" s="67"/>
      <c r="D24" s="67"/>
      <c r="E24" s="75"/>
      <c r="F24" s="70">
        <v>6</v>
      </c>
      <c r="G24" s="70" t="s">
        <v>11</v>
      </c>
      <c r="H24" s="70"/>
      <c r="I24" s="70"/>
      <c r="J24" s="70"/>
      <c r="K24" s="71"/>
      <c r="L24" s="89">
        <v>18000</v>
      </c>
      <c r="M24" s="73">
        <f t="shared" si="0"/>
        <v>108000</v>
      </c>
      <c r="N24" s="135">
        <v>6</v>
      </c>
      <c r="O24" s="135" t="s">
        <v>11</v>
      </c>
      <c r="P24" s="136">
        <v>18000</v>
      </c>
      <c r="Q24" s="90">
        <f t="shared" si="1"/>
        <v>108000</v>
      </c>
      <c r="R24" s="90">
        <f t="shared" si="2"/>
        <v>0</v>
      </c>
    </row>
    <row r="25" spans="1:22" x14ac:dyDescent="0.2">
      <c r="A25" s="65"/>
      <c r="B25" s="66" t="s">
        <v>50</v>
      </c>
      <c r="C25" s="67"/>
      <c r="D25" s="67"/>
      <c r="E25" s="75"/>
      <c r="F25" s="70">
        <v>2</v>
      </c>
      <c r="G25" s="70" t="s">
        <v>11</v>
      </c>
      <c r="H25" s="70"/>
      <c r="I25" s="70"/>
      <c r="J25" s="70"/>
      <c r="K25" s="71"/>
      <c r="L25" s="89">
        <v>130000</v>
      </c>
      <c r="M25" s="73">
        <f t="shared" si="0"/>
        <v>260000</v>
      </c>
      <c r="N25" s="135">
        <v>2</v>
      </c>
      <c r="O25" s="135" t="s">
        <v>11</v>
      </c>
      <c r="P25" s="136">
        <v>130000</v>
      </c>
      <c r="Q25" s="90">
        <f t="shared" si="1"/>
        <v>260000</v>
      </c>
      <c r="R25" s="90">
        <f t="shared" si="2"/>
        <v>0</v>
      </c>
    </row>
    <row r="26" spans="1:22" x14ac:dyDescent="0.2">
      <c r="A26" s="65"/>
      <c r="B26" s="66" t="s">
        <v>16</v>
      </c>
      <c r="C26" s="67"/>
      <c r="D26" s="67"/>
      <c r="E26" s="75"/>
      <c r="F26" s="70">
        <v>12</v>
      </c>
      <c r="G26" s="70" t="s">
        <v>11</v>
      </c>
      <c r="H26" s="70"/>
      <c r="I26" s="70"/>
      <c r="J26" s="70"/>
      <c r="K26" s="71"/>
      <c r="L26" s="89">
        <v>2000</v>
      </c>
      <c r="M26" s="73">
        <f t="shared" si="0"/>
        <v>24000</v>
      </c>
      <c r="N26" s="135">
        <v>12</v>
      </c>
      <c r="O26" s="135" t="s">
        <v>11</v>
      </c>
      <c r="P26" s="136">
        <v>2000</v>
      </c>
      <c r="Q26" s="90">
        <f t="shared" si="1"/>
        <v>24000</v>
      </c>
      <c r="R26" s="90">
        <f t="shared" si="2"/>
        <v>0</v>
      </c>
    </row>
    <row r="27" spans="1:22" x14ac:dyDescent="0.2">
      <c r="A27" s="65"/>
      <c r="B27" s="66" t="s">
        <v>17</v>
      </c>
      <c r="C27" s="67"/>
      <c r="D27" s="67"/>
      <c r="E27" s="75"/>
      <c r="F27" s="70">
        <v>100</v>
      </c>
      <c r="G27" s="70" t="s">
        <v>11</v>
      </c>
      <c r="H27" s="70"/>
      <c r="I27" s="70"/>
      <c r="J27" s="70"/>
      <c r="K27" s="71"/>
      <c r="L27" s="89">
        <v>1000</v>
      </c>
      <c r="M27" s="73">
        <f t="shared" si="0"/>
        <v>100000</v>
      </c>
      <c r="N27" s="135">
        <v>200</v>
      </c>
      <c r="O27" s="135" t="s">
        <v>11</v>
      </c>
      <c r="P27" s="136">
        <v>1000</v>
      </c>
      <c r="Q27" s="90">
        <f t="shared" si="1"/>
        <v>200000</v>
      </c>
      <c r="R27" s="90">
        <f t="shared" si="2"/>
        <v>100000</v>
      </c>
    </row>
    <row r="28" spans="1:22" x14ac:dyDescent="0.2">
      <c r="A28" s="65"/>
      <c r="B28" s="66" t="s">
        <v>57</v>
      </c>
      <c r="C28" s="67"/>
      <c r="D28" s="67"/>
      <c r="E28" s="75"/>
      <c r="F28" s="70">
        <v>5</v>
      </c>
      <c r="G28" s="70" t="s">
        <v>11</v>
      </c>
      <c r="H28" s="70"/>
      <c r="I28" s="70"/>
      <c r="J28" s="70"/>
      <c r="K28" s="71"/>
      <c r="L28" s="89">
        <v>50000</v>
      </c>
      <c r="M28" s="73">
        <f t="shared" si="0"/>
        <v>250000</v>
      </c>
      <c r="N28" s="135">
        <v>5</v>
      </c>
      <c r="O28" s="135" t="s">
        <v>11</v>
      </c>
      <c r="P28" s="136">
        <v>50000</v>
      </c>
      <c r="Q28" s="90">
        <f t="shared" si="1"/>
        <v>250000</v>
      </c>
      <c r="R28" s="90">
        <f t="shared" si="2"/>
        <v>0</v>
      </c>
    </row>
    <row r="29" spans="1:22" x14ac:dyDescent="0.2">
      <c r="A29" s="65"/>
      <c r="B29" s="66" t="s">
        <v>72</v>
      </c>
      <c r="C29" s="67"/>
      <c r="D29" s="67"/>
      <c r="E29" s="75"/>
      <c r="F29" s="70"/>
      <c r="G29" s="70"/>
      <c r="H29" s="70"/>
      <c r="I29" s="70"/>
      <c r="J29" s="70"/>
      <c r="K29" s="71"/>
      <c r="L29" s="89"/>
      <c r="M29" s="73">
        <v>0</v>
      </c>
      <c r="N29" s="135">
        <v>30</v>
      </c>
      <c r="O29" s="135" t="s">
        <v>11</v>
      </c>
      <c r="P29" s="135">
        <v>5000</v>
      </c>
      <c r="Q29" s="76">
        <f t="shared" si="1"/>
        <v>150000</v>
      </c>
      <c r="R29" s="90">
        <f t="shared" si="2"/>
        <v>150000</v>
      </c>
    </row>
    <row r="30" spans="1:22" x14ac:dyDescent="0.2">
      <c r="A30" s="65"/>
      <c r="B30" s="66" t="s">
        <v>73</v>
      </c>
      <c r="C30" s="67"/>
      <c r="D30" s="67"/>
      <c r="E30" s="75"/>
      <c r="F30" s="70"/>
      <c r="G30" s="70"/>
      <c r="H30" s="70"/>
      <c r="I30" s="70"/>
      <c r="J30" s="70"/>
      <c r="K30" s="71"/>
      <c r="L30" s="89"/>
      <c r="M30" s="73">
        <v>0</v>
      </c>
      <c r="N30" s="135">
        <v>10</v>
      </c>
      <c r="O30" s="135" t="s">
        <v>11</v>
      </c>
      <c r="P30" s="135">
        <v>30000</v>
      </c>
      <c r="Q30" s="76">
        <f t="shared" si="1"/>
        <v>300000</v>
      </c>
      <c r="R30" s="90">
        <f t="shared" si="2"/>
        <v>300000</v>
      </c>
    </row>
    <row r="31" spans="1:22" x14ac:dyDescent="0.2">
      <c r="A31" s="65"/>
      <c r="B31" s="66" t="s">
        <v>62</v>
      </c>
      <c r="C31" s="67"/>
      <c r="D31" s="67"/>
      <c r="E31" s="75"/>
      <c r="F31" s="70"/>
      <c r="G31" s="70"/>
      <c r="H31" s="70"/>
      <c r="I31" s="70"/>
      <c r="J31" s="70"/>
      <c r="K31" s="71"/>
      <c r="L31" s="89"/>
      <c r="M31" s="73">
        <v>0</v>
      </c>
      <c r="N31" s="135">
        <v>2</v>
      </c>
      <c r="O31" s="135" t="s">
        <v>11</v>
      </c>
      <c r="P31" s="94">
        <v>100000</v>
      </c>
      <c r="Q31" s="76">
        <f t="shared" si="1"/>
        <v>200000</v>
      </c>
      <c r="R31" s="90">
        <f t="shared" si="2"/>
        <v>200000</v>
      </c>
    </row>
    <row r="32" spans="1:22" x14ac:dyDescent="0.2">
      <c r="A32" s="53"/>
      <c r="B32" s="54"/>
      <c r="C32" s="55"/>
      <c r="D32" s="55"/>
      <c r="E32" s="56"/>
      <c r="F32" s="57"/>
      <c r="G32" s="57"/>
      <c r="H32" s="57"/>
      <c r="I32" s="57"/>
      <c r="J32" s="57"/>
      <c r="K32" s="58"/>
      <c r="L32" s="91"/>
      <c r="M32" s="60"/>
      <c r="N32" s="137"/>
      <c r="O32" s="137"/>
      <c r="P32" s="137"/>
      <c r="Q32" s="53"/>
      <c r="R32" s="53"/>
    </row>
    <row r="33" spans="1:18" x14ac:dyDescent="0.2">
      <c r="A33" s="5">
        <v>2</v>
      </c>
      <c r="B33" s="23" t="s">
        <v>24</v>
      </c>
      <c r="C33" s="24"/>
      <c r="D33" s="24"/>
      <c r="E33" s="16"/>
      <c r="F33" s="17"/>
      <c r="G33" s="17"/>
      <c r="H33" s="17"/>
      <c r="I33" s="17"/>
      <c r="J33" s="17"/>
      <c r="K33" s="18"/>
      <c r="L33" s="26"/>
      <c r="M33" s="27">
        <f>M35</f>
        <v>1800000</v>
      </c>
      <c r="N33" s="121"/>
      <c r="O33" s="122"/>
      <c r="P33" s="5"/>
      <c r="Q33" s="12">
        <f>Q35</f>
        <v>1800000</v>
      </c>
      <c r="R33" s="41">
        <f>Q33-M33</f>
        <v>0</v>
      </c>
    </row>
    <row r="34" spans="1:18" x14ac:dyDescent="0.2">
      <c r="A34" s="44"/>
      <c r="B34" s="130" t="s">
        <v>43</v>
      </c>
      <c r="C34" s="131"/>
      <c r="D34" s="131"/>
      <c r="E34" s="131"/>
      <c r="F34" s="131"/>
      <c r="G34" s="131"/>
      <c r="H34" s="131"/>
      <c r="I34" s="131"/>
      <c r="J34" s="131"/>
      <c r="K34" s="132"/>
      <c r="L34" s="86"/>
      <c r="M34" s="87"/>
      <c r="N34" s="64"/>
      <c r="O34" s="62"/>
      <c r="P34" s="44"/>
      <c r="Q34" s="44"/>
      <c r="R34" s="44"/>
    </row>
    <row r="35" spans="1:18" x14ac:dyDescent="0.2">
      <c r="A35" s="65"/>
      <c r="B35" s="66" t="s">
        <v>25</v>
      </c>
      <c r="C35" s="67"/>
      <c r="D35" s="67">
        <v>6000</v>
      </c>
      <c r="E35" s="75"/>
      <c r="F35" s="70">
        <v>300</v>
      </c>
      <c r="G35" s="70" t="s">
        <v>34</v>
      </c>
      <c r="H35" s="70"/>
      <c r="I35" s="70"/>
      <c r="J35" s="70"/>
      <c r="K35" s="71"/>
      <c r="L35" s="72">
        <v>6000</v>
      </c>
      <c r="M35" s="73">
        <f>F35*L35</f>
        <v>1800000</v>
      </c>
      <c r="N35" s="83">
        <f>F35</f>
        <v>300</v>
      </c>
      <c r="O35" s="68" t="s">
        <v>34</v>
      </c>
      <c r="P35" s="84">
        <f>L35</f>
        <v>6000</v>
      </c>
      <c r="Q35" s="76">
        <f>N35*P35</f>
        <v>1800000</v>
      </c>
      <c r="R35" s="65"/>
    </row>
    <row r="36" spans="1:18" x14ac:dyDescent="0.2">
      <c r="A36" s="53"/>
      <c r="B36" s="54"/>
      <c r="C36" s="55"/>
      <c r="D36" s="55"/>
      <c r="E36" s="56"/>
      <c r="F36" s="57"/>
      <c r="G36" s="57"/>
      <c r="H36" s="57"/>
      <c r="I36" s="57"/>
      <c r="J36" s="57"/>
      <c r="K36" s="58"/>
      <c r="L36" s="59"/>
      <c r="M36" s="60"/>
      <c r="N36" s="79"/>
      <c r="O36" s="77"/>
      <c r="P36" s="53"/>
      <c r="Q36" s="53"/>
      <c r="R36" s="53"/>
    </row>
    <row r="37" spans="1:18" x14ac:dyDescent="0.2">
      <c r="A37" s="5">
        <v>3</v>
      </c>
      <c r="B37" s="23" t="s">
        <v>51</v>
      </c>
      <c r="C37" s="24"/>
      <c r="D37" s="24"/>
      <c r="E37" s="16"/>
      <c r="F37" s="17"/>
      <c r="G37" s="17"/>
      <c r="H37" s="17"/>
      <c r="I37" s="17"/>
      <c r="J37" s="17"/>
      <c r="K37" s="18"/>
      <c r="L37" s="26"/>
      <c r="M37" s="30">
        <f>M38+M41</f>
        <v>6575000</v>
      </c>
      <c r="N37" s="8"/>
      <c r="O37" s="10"/>
      <c r="P37" s="5"/>
      <c r="Q37" s="12">
        <f>Q38+Q41</f>
        <v>16245000</v>
      </c>
      <c r="R37" s="12">
        <f>Q37-M37</f>
        <v>9670000</v>
      </c>
    </row>
    <row r="38" spans="1:18" x14ac:dyDescent="0.2">
      <c r="A38" s="5"/>
      <c r="B38" s="23" t="s">
        <v>52</v>
      </c>
      <c r="C38" s="24"/>
      <c r="D38" s="24"/>
      <c r="E38" s="16"/>
      <c r="F38" s="17"/>
      <c r="G38" s="17"/>
      <c r="H38" s="17"/>
      <c r="I38" s="17"/>
      <c r="J38" s="17"/>
      <c r="K38" s="18"/>
      <c r="L38" s="26"/>
      <c r="M38" s="30">
        <f>M39+M40</f>
        <v>3700000</v>
      </c>
      <c r="N38" s="8"/>
      <c r="O38" s="10"/>
      <c r="P38" s="5"/>
      <c r="Q38" s="12">
        <f>Q39+Q40</f>
        <v>3700000</v>
      </c>
      <c r="R38" s="12">
        <f>Q38-M38</f>
        <v>0</v>
      </c>
    </row>
    <row r="39" spans="1:18" x14ac:dyDescent="0.2">
      <c r="A39" s="44"/>
      <c r="B39" s="45" t="s">
        <v>53</v>
      </c>
      <c r="C39" s="46"/>
      <c r="D39" s="46"/>
      <c r="E39" s="47"/>
      <c r="F39" s="48">
        <v>50</v>
      </c>
      <c r="G39" s="48" t="s">
        <v>54</v>
      </c>
      <c r="H39" s="48"/>
      <c r="I39" s="48"/>
      <c r="J39" s="48"/>
      <c r="K39" s="49"/>
      <c r="L39" s="50">
        <v>70000</v>
      </c>
      <c r="M39" s="51">
        <f>F39*L39</f>
        <v>3500000</v>
      </c>
      <c r="N39" s="48">
        <v>50</v>
      </c>
      <c r="O39" s="48" t="s">
        <v>54</v>
      </c>
      <c r="P39" s="52">
        <v>70000</v>
      </c>
      <c r="Q39" s="52">
        <f>N39*P39</f>
        <v>3500000</v>
      </c>
      <c r="R39" s="44"/>
    </row>
    <row r="40" spans="1:18" x14ac:dyDescent="0.2">
      <c r="A40" s="53"/>
      <c r="B40" s="54" t="s">
        <v>55</v>
      </c>
      <c r="C40" s="55"/>
      <c r="D40" s="55"/>
      <c r="E40" s="56"/>
      <c r="F40" s="57">
        <v>1</v>
      </c>
      <c r="G40" s="57" t="s">
        <v>56</v>
      </c>
      <c r="H40" s="57"/>
      <c r="I40" s="57"/>
      <c r="J40" s="57"/>
      <c r="K40" s="58"/>
      <c r="L40" s="59">
        <v>200000</v>
      </c>
      <c r="M40" s="60">
        <f>F40*L40</f>
        <v>200000</v>
      </c>
      <c r="N40" s="57">
        <v>1</v>
      </c>
      <c r="O40" s="57" t="s">
        <v>56</v>
      </c>
      <c r="P40" s="61">
        <v>200000</v>
      </c>
      <c r="Q40" s="61">
        <f>N40*P40</f>
        <v>200000</v>
      </c>
      <c r="R40" s="53"/>
    </row>
    <row r="41" spans="1:18" x14ac:dyDescent="0.2">
      <c r="A41" s="5"/>
      <c r="B41" s="23" t="s">
        <v>26</v>
      </c>
      <c r="C41" s="24"/>
      <c r="D41" s="24"/>
      <c r="E41" s="16"/>
      <c r="F41" s="17"/>
      <c r="G41" s="17"/>
      <c r="H41" s="17"/>
      <c r="I41" s="17"/>
      <c r="J41" s="17"/>
      <c r="K41" s="18"/>
      <c r="L41" s="26"/>
      <c r="M41" s="30">
        <f>SUM(M42:M43)</f>
        <v>2875000</v>
      </c>
      <c r="N41" s="8"/>
      <c r="O41" s="10"/>
      <c r="P41" s="5"/>
      <c r="Q41" s="19">
        <f>Q42</f>
        <v>12545000</v>
      </c>
      <c r="R41" s="12">
        <f>R42</f>
        <v>9670000</v>
      </c>
    </row>
    <row r="42" spans="1:18" x14ac:dyDescent="0.2">
      <c r="A42" s="44"/>
      <c r="B42" s="45" t="s">
        <v>60</v>
      </c>
      <c r="C42" s="46"/>
      <c r="D42" s="46"/>
      <c r="E42" s="47"/>
      <c r="F42" s="48">
        <v>11500</v>
      </c>
      <c r="G42" s="48" t="s">
        <v>27</v>
      </c>
      <c r="H42" s="48"/>
      <c r="I42" s="48"/>
      <c r="J42" s="48"/>
      <c r="K42" s="49"/>
      <c r="L42" s="50">
        <v>250</v>
      </c>
      <c r="M42" s="51">
        <f>F42*L42</f>
        <v>2875000</v>
      </c>
      <c r="N42" s="62">
        <v>50180</v>
      </c>
      <c r="O42" s="62" t="s">
        <v>27</v>
      </c>
      <c r="P42" s="44">
        <v>250</v>
      </c>
      <c r="Q42" s="52">
        <f>N42*P42</f>
        <v>12545000</v>
      </c>
      <c r="R42" s="85">
        <f>Q42-M42</f>
        <v>9670000</v>
      </c>
    </row>
    <row r="43" spans="1:18" x14ac:dyDescent="0.2">
      <c r="A43" s="65"/>
      <c r="B43" s="66" t="s">
        <v>61</v>
      </c>
      <c r="C43" s="67"/>
      <c r="D43" s="67"/>
      <c r="E43" s="75"/>
      <c r="F43" s="70"/>
      <c r="G43" s="70"/>
      <c r="H43" s="70"/>
      <c r="I43" s="70"/>
      <c r="J43" s="70"/>
      <c r="K43" s="71"/>
      <c r="L43" s="72"/>
      <c r="M43" s="73">
        <f>F43*L43</f>
        <v>0</v>
      </c>
      <c r="N43" s="74"/>
      <c r="O43" s="68"/>
      <c r="P43" s="65"/>
      <c r="Q43" s="76"/>
      <c r="R43" s="65"/>
    </row>
    <row r="44" spans="1:18" x14ac:dyDescent="0.2">
      <c r="A44" s="53"/>
      <c r="B44" s="54"/>
      <c r="C44" s="55"/>
      <c r="D44" s="55"/>
      <c r="E44" s="56"/>
      <c r="F44" s="57"/>
      <c r="G44" s="57"/>
      <c r="H44" s="57"/>
      <c r="I44" s="57"/>
      <c r="J44" s="57"/>
      <c r="K44" s="58"/>
      <c r="L44" s="59"/>
      <c r="M44" s="60"/>
      <c r="N44" s="79"/>
      <c r="O44" s="77"/>
      <c r="P44" s="53"/>
      <c r="Q44" s="61"/>
      <c r="R44" s="53"/>
    </row>
    <row r="45" spans="1:18" x14ac:dyDescent="0.2">
      <c r="A45" s="5">
        <v>4</v>
      </c>
      <c r="B45" s="23" t="s">
        <v>28</v>
      </c>
      <c r="C45" s="24"/>
      <c r="D45" s="24"/>
      <c r="E45" s="16"/>
      <c r="F45" s="17"/>
      <c r="G45" s="17"/>
      <c r="H45" s="17"/>
      <c r="I45" s="17"/>
      <c r="J45" s="17"/>
      <c r="K45" s="18"/>
      <c r="L45" s="26"/>
      <c r="M45" s="27">
        <f>M46+M47</f>
        <v>1365000</v>
      </c>
      <c r="N45" s="8"/>
      <c r="O45" s="16"/>
      <c r="P45" s="5"/>
      <c r="Q45" s="18">
        <f>Q46+Q47</f>
        <v>1365000</v>
      </c>
      <c r="R45" s="12">
        <f>Q45-M45</f>
        <v>0</v>
      </c>
    </row>
    <row r="46" spans="1:18" x14ac:dyDescent="0.2">
      <c r="A46" s="44"/>
      <c r="B46" s="45" t="s">
        <v>29</v>
      </c>
      <c r="C46" s="46"/>
      <c r="D46" s="46"/>
      <c r="E46" s="47"/>
      <c r="F46" s="48">
        <v>1</v>
      </c>
      <c r="G46" s="48" t="s">
        <v>30</v>
      </c>
      <c r="H46" s="48">
        <v>7</v>
      </c>
      <c r="I46" s="48" t="s">
        <v>31</v>
      </c>
      <c r="J46" s="48">
        <v>10</v>
      </c>
      <c r="K46" s="49" t="s">
        <v>20</v>
      </c>
      <c r="L46" s="50">
        <v>9000</v>
      </c>
      <c r="M46" s="51">
        <f>F46*H46*J46*L46</f>
        <v>630000</v>
      </c>
      <c r="N46" s="81">
        <f>F46*H46*J46</f>
        <v>70</v>
      </c>
      <c r="O46" s="62" t="s">
        <v>74</v>
      </c>
      <c r="P46" s="82">
        <f>L46</f>
        <v>9000</v>
      </c>
      <c r="Q46" s="48">
        <f>N46*P46</f>
        <v>630000</v>
      </c>
      <c r="R46" s="44"/>
    </row>
    <row r="47" spans="1:18" x14ac:dyDescent="0.2">
      <c r="A47" s="65"/>
      <c r="B47" s="66" t="s">
        <v>35</v>
      </c>
      <c r="C47" s="67"/>
      <c r="D47" s="67"/>
      <c r="E47" s="75"/>
      <c r="F47" s="70">
        <v>1</v>
      </c>
      <c r="G47" s="70" t="s">
        <v>30</v>
      </c>
      <c r="H47" s="70">
        <v>7</v>
      </c>
      <c r="I47" s="70" t="s">
        <v>31</v>
      </c>
      <c r="J47" s="70">
        <v>10</v>
      </c>
      <c r="K47" s="71" t="s">
        <v>20</v>
      </c>
      <c r="L47" s="72">
        <v>10500</v>
      </c>
      <c r="M47" s="73">
        <f>F47*H47*J47*L47</f>
        <v>735000</v>
      </c>
      <c r="N47" s="83">
        <f>F47*H47*J47</f>
        <v>70</v>
      </c>
      <c r="O47" s="68" t="s">
        <v>74</v>
      </c>
      <c r="P47" s="84">
        <f>L47</f>
        <v>10500</v>
      </c>
      <c r="Q47" s="70">
        <f>N47*P47</f>
        <v>735000</v>
      </c>
      <c r="R47" s="65"/>
    </row>
    <row r="48" spans="1:18" x14ac:dyDescent="0.2">
      <c r="A48" s="53"/>
      <c r="B48" s="54"/>
      <c r="C48" s="55"/>
      <c r="D48" s="55"/>
      <c r="E48" s="56"/>
      <c r="F48" s="57"/>
      <c r="G48" s="57"/>
      <c r="H48" s="57"/>
      <c r="I48" s="57"/>
      <c r="J48" s="57"/>
      <c r="K48" s="58"/>
      <c r="L48" s="59"/>
      <c r="M48" s="60"/>
      <c r="N48" s="80">
        <f>F48*H48*J48</f>
        <v>0</v>
      </c>
      <c r="O48" s="77"/>
      <c r="P48" s="53"/>
      <c r="Q48" s="57"/>
      <c r="R48" s="53"/>
    </row>
    <row r="49" spans="1:18" x14ac:dyDescent="0.2">
      <c r="A49" s="5">
        <v>5</v>
      </c>
      <c r="B49" s="23" t="s">
        <v>49</v>
      </c>
      <c r="C49" s="24"/>
      <c r="D49" s="24"/>
      <c r="E49" s="16"/>
      <c r="F49" s="17"/>
      <c r="G49" s="17"/>
      <c r="H49" s="17"/>
      <c r="I49" s="17"/>
      <c r="J49" s="17"/>
      <c r="K49" s="18"/>
      <c r="L49" s="26"/>
      <c r="M49" s="30">
        <f>M50+M53</f>
        <v>16200000</v>
      </c>
      <c r="N49" s="8"/>
      <c r="O49" s="10"/>
      <c r="P49" s="5"/>
      <c r="Q49" s="18">
        <f>Q50</f>
        <v>5100000</v>
      </c>
      <c r="R49" s="12">
        <f>R50+R53</f>
        <v>-11100000</v>
      </c>
    </row>
    <row r="50" spans="1:18" x14ac:dyDescent="0.2">
      <c r="A50" s="5"/>
      <c r="B50" s="23" t="s">
        <v>32</v>
      </c>
      <c r="C50" s="24"/>
      <c r="D50" s="24"/>
      <c r="E50" s="16"/>
      <c r="F50" s="17"/>
      <c r="G50" s="17"/>
      <c r="H50" s="17"/>
      <c r="I50" s="17"/>
      <c r="J50" s="17"/>
      <c r="K50" s="18"/>
      <c r="L50" s="26"/>
      <c r="M50" s="27">
        <f>M51+M52</f>
        <v>4200000</v>
      </c>
      <c r="N50" s="8"/>
      <c r="O50" s="10"/>
      <c r="P50" s="5"/>
      <c r="Q50" s="18">
        <f>Q51+Q52</f>
        <v>5100000</v>
      </c>
      <c r="R50" s="12">
        <f>Q50-M50</f>
        <v>900000</v>
      </c>
    </row>
    <row r="51" spans="1:18" x14ac:dyDescent="0.2">
      <c r="A51" s="44"/>
      <c r="B51" s="45" t="s">
        <v>42</v>
      </c>
      <c r="C51" s="46"/>
      <c r="D51" s="46"/>
      <c r="E51" s="47"/>
      <c r="F51" s="48">
        <v>2</v>
      </c>
      <c r="G51" s="48" t="s">
        <v>18</v>
      </c>
      <c r="H51" s="48">
        <v>12</v>
      </c>
      <c r="I51" s="48" t="s">
        <v>20</v>
      </c>
      <c r="J51" s="48"/>
      <c r="K51" s="49"/>
      <c r="L51" s="50">
        <v>100000</v>
      </c>
      <c r="M51" s="51">
        <f>F51*H51*L51</f>
        <v>2400000</v>
      </c>
      <c r="N51" s="64">
        <f>F51*H51</f>
        <v>24</v>
      </c>
      <c r="O51" s="47"/>
      <c r="P51" s="48">
        <v>100000</v>
      </c>
      <c r="Q51" s="52">
        <f>N51*P51</f>
        <v>2400000</v>
      </c>
      <c r="R51" s="44"/>
    </row>
    <row r="52" spans="1:18" x14ac:dyDescent="0.2">
      <c r="A52" s="53"/>
      <c r="B52" s="54" t="s">
        <v>33</v>
      </c>
      <c r="C52" s="55"/>
      <c r="D52" s="55"/>
      <c r="E52" s="56"/>
      <c r="F52" s="57">
        <v>2</v>
      </c>
      <c r="G52" s="57" t="s">
        <v>18</v>
      </c>
      <c r="H52" s="57">
        <v>12</v>
      </c>
      <c r="I52" s="57" t="s">
        <v>20</v>
      </c>
      <c r="J52" s="57"/>
      <c r="K52" s="58"/>
      <c r="L52" s="59">
        <v>75000</v>
      </c>
      <c r="M52" s="60">
        <f>F52*H52*L52</f>
        <v>1800000</v>
      </c>
      <c r="N52" s="80">
        <f>3*H52</f>
        <v>36</v>
      </c>
      <c r="O52" s="56"/>
      <c r="P52" s="57">
        <v>75000</v>
      </c>
      <c r="Q52" s="61">
        <f>N52*P52</f>
        <v>2700000</v>
      </c>
      <c r="R52" s="53"/>
    </row>
    <row r="53" spans="1:18" x14ac:dyDescent="0.2">
      <c r="A53" s="5"/>
      <c r="B53" s="23" t="s">
        <v>47</v>
      </c>
      <c r="C53" s="24"/>
      <c r="D53" s="24"/>
      <c r="E53" s="16"/>
      <c r="F53" s="17"/>
      <c r="G53" s="17"/>
      <c r="H53" s="17"/>
      <c r="I53" s="17"/>
      <c r="J53" s="17"/>
      <c r="K53" s="18"/>
      <c r="L53" s="26"/>
      <c r="M53" s="27">
        <f>SUM(M54:M56)</f>
        <v>12000000</v>
      </c>
      <c r="N53" s="121"/>
      <c r="O53" s="122"/>
      <c r="P53" s="19"/>
      <c r="Q53" s="16">
        <v>0</v>
      </c>
      <c r="R53" s="12">
        <f>Q53-M53</f>
        <v>-12000000</v>
      </c>
    </row>
    <row r="54" spans="1:18" x14ac:dyDescent="0.2">
      <c r="A54" s="44"/>
      <c r="B54" s="45">
        <v>1</v>
      </c>
      <c r="C54" s="46" t="s">
        <v>48</v>
      </c>
      <c r="D54" s="46"/>
      <c r="E54" s="62"/>
      <c r="F54" s="63"/>
      <c r="G54" s="48"/>
      <c r="H54" s="48"/>
      <c r="I54" s="48"/>
      <c r="J54" s="48"/>
      <c r="K54" s="49"/>
      <c r="L54" s="50"/>
      <c r="M54" s="51"/>
      <c r="N54" s="64"/>
      <c r="O54" s="47"/>
      <c r="P54" s="52"/>
      <c r="Q54" s="62"/>
      <c r="R54" s="44"/>
    </row>
    <row r="55" spans="1:18" x14ac:dyDescent="0.2">
      <c r="A55" s="65"/>
      <c r="B55" s="66"/>
      <c r="C55" s="67" t="s">
        <v>33</v>
      </c>
      <c r="D55" s="67"/>
      <c r="E55" s="68"/>
      <c r="F55" s="69">
        <v>3</v>
      </c>
      <c r="G55" s="70" t="s">
        <v>18</v>
      </c>
      <c r="H55" s="70">
        <v>4</v>
      </c>
      <c r="I55" s="70" t="s">
        <v>20</v>
      </c>
      <c r="J55" s="70"/>
      <c r="K55" s="71"/>
      <c r="L55" s="72">
        <v>500000</v>
      </c>
      <c r="M55" s="73">
        <f>F55*H55*L55</f>
        <v>6000000</v>
      </c>
      <c r="N55" s="74">
        <v>0</v>
      </c>
      <c r="O55" s="75"/>
      <c r="P55" s="76"/>
      <c r="Q55" s="68">
        <v>0</v>
      </c>
      <c r="R55" s="65"/>
    </row>
    <row r="56" spans="1:18" x14ac:dyDescent="0.2">
      <c r="A56" s="65"/>
      <c r="B56" s="66">
        <v>2</v>
      </c>
      <c r="C56" s="67" t="s">
        <v>59</v>
      </c>
      <c r="D56" s="67"/>
      <c r="E56" s="68"/>
      <c r="F56" s="69">
        <v>3</v>
      </c>
      <c r="G56" s="70" t="s">
        <v>18</v>
      </c>
      <c r="H56" s="70">
        <v>2</v>
      </c>
      <c r="I56" s="70" t="s">
        <v>20</v>
      </c>
      <c r="J56" s="70"/>
      <c r="K56" s="71"/>
      <c r="L56" s="72">
        <v>1000000</v>
      </c>
      <c r="M56" s="73">
        <f>F56*H56*L56</f>
        <v>6000000</v>
      </c>
      <c r="N56" s="74">
        <v>0</v>
      </c>
      <c r="O56" s="75"/>
      <c r="P56" s="76"/>
      <c r="Q56" s="68"/>
      <c r="R56" s="65"/>
    </row>
    <row r="57" spans="1:18" x14ac:dyDescent="0.2">
      <c r="A57" s="53"/>
      <c r="B57" s="54"/>
      <c r="C57" s="55"/>
      <c r="D57" s="55"/>
      <c r="E57" s="77"/>
      <c r="F57" s="78"/>
      <c r="G57" s="57"/>
      <c r="H57" s="57"/>
      <c r="I57" s="57"/>
      <c r="J57" s="57"/>
      <c r="K57" s="58"/>
      <c r="L57" s="59"/>
      <c r="M57" s="60"/>
      <c r="N57" s="79"/>
      <c r="O57" s="56"/>
      <c r="P57" s="53"/>
      <c r="Q57" s="77"/>
      <c r="R57" s="53"/>
    </row>
    <row r="58" spans="1:18" x14ac:dyDescent="0.2">
      <c r="A58" s="5"/>
      <c r="B58" s="8"/>
      <c r="C58" s="10"/>
      <c r="D58" s="3" t="s">
        <v>1</v>
      </c>
      <c r="E58" s="11"/>
      <c r="F58" s="33"/>
      <c r="G58" s="11"/>
      <c r="H58" s="11"/>
      <c r="I58" s="11"/>
      <c r="J58" s="11"/>
      <c r="K58" s="3"/>
      <c r="L58" s="7"/>
      <c r="M58" s="38">
        <f>M16+M11</f>
        <v>35600000</v>
      </c>
      <c r="N58" s="121"/>
      <c r="O58" s="122"/>
      <c r="P58" s="5"/>
      <c r="Q58" s="41">
        <f>Q16+Q10</f>
        <v>35600000</v>
      </c>
      <c r="R58" s="5"/>
    </row>
    <row r="59" spans="1:18" x14ac:dyDescent="0.2">
      <c r="M59" s="13"/>
    </row>
    <row r="60" spans="1:18" x14ac:dyDescent="0.2">
      <c r="M60" s="13"/>
    </row>
    <row r="61" spans="1:18" ht="14.25" customHeight="1" x14ac:dyDescent="0.2">
      <c r="E61" s="42"/>
      <c r="F61" s="42"/>
      <c r="G61" s="42"/>
      <c r="H61" s="42"/>
      <c r="I61" s="42"/>
      <c r="J61" s="42"/>
      <c r="K61" s="42"/>
      <c r="L61" s="107" t="s">
        <v>63</v>
      </c>
      <c r="M61" s="107"/>
      <c r="N61" s="107"/>
      <c r="O61" s="107"/>
      <c r="P61" s="107"/>
      <c r="Q61" s="107"/>
      <c r="R61" s="107"/>
    </row>
    <row r="62" spans="1:18" x14ac:dyDescent="0.2">
      <c r="E62" s="43"/>
      <c r="F62" s="43"/>
      <c r="G62" s="43"/>
      <c r="H62" s="43"/>
      <c r="I62" s="43"/>
      <c r="J62" s="43"/>
      <c r="K62" s="43"/>
      <c r="L62" s="97" t="s">
        <v>66</v>
      </c>
      <c r="M62" s="97"/>
      <c r="N62" s="97"/>
      <c r="O62" s="97"/>
      <c r="P62" s="97"/>
      <c r="Q62" s="97"/>
      <c r="R62" s="97"/>
    </row>
    <row r="63" spans="1:18" x14ac:dyDescent="0.2">
      <c r="E63" s="43"/>
      <c r="F63" s="43"/>
      <c r="G63" s="43"/>
      <c r="H63" s="43"/>
      <c r="I63" s="43"/>
      <c r="J63" s="43"/>
      <c r="K63" s="43"/>
      <c r="L63" s="97" t="s">
        <v>2</v>
      </c>
      <c r="M63" s="97"/>
      <c r="N63" s="97"/>
      <c r="O63" s="97"/>
      <c r="P63" s="97"/>
      <c r="Q63" s="97"/>
      <c r="R63" s="97"/>
    </row>
    <row r="64" spans="1:18" x14ac:dyDescent="0.2"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5:18" x14ac:dyDescent="0.2"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5:18" x14ac:dyDescent="0.2">
      <c r="E66" s="34"/>
      <c r="F66" s="34"/>
      <c r="G66" s="34"/>
      <c r="H66" s="34"/>
      <c r="I66" s="34"/>
      <c r="J66" s="34"/>
      <c r="K66" s="34"/>
      <c r="L66" s="2"/>
      <c r="M66" s="2"/>
      <c r="N66" s="2"/>
      <c r="O66" s="2"/>
      <c r="P66" s="2"/>
      <c r="Q66" s="2"/>
      <c r="R66" s="2"/>
    </row>
    <row r="67" spans="5:18" x14ac:dyDescent="0.2">
      <c r="E67" s="34"/>
      <c r="F67" s="34"/>
      <c r="G67" s="34"/>
      <c r="H67" s="34"/>
      <c r="I67" s="34"/>
      <c r="J67" s="34"/>
      <c r="K67" s="34"/>
      <c r="L67" s="109" t="s">
        <v>64</v>
      </c>
      <c r="M67" s="109"/>
      <c r="N67" s="109"/>
      <c r="O67" s="109"/>
      <c r="P67" s="109"/>
      <c r="Q67" s="109"/>
      <c r="R67" s="109"/>
    </row>
    <row r="68" spans="5:18" x14ac:dyDescent="0.2">
      <c r="E68" s="34"/>
      <c r="F68" s="34"/>
      <c r="G68" s="34"/>
      <c r="H68" s="34"/>
      <c r="I68" s="34"/>
      <c r="J68" s="34"/>
      <c r="K68" s="34"/>
      <c r="L68" s="98" t="s">
        <v>78</v>
      </c>
      <c r="M68" s="98"/>
      <c r="N68" s="98"/>
      <c r="O68" s="98"/>
      <c r="P68" s="98"/>
      <c r="Q68" s="98"/>
      <c r="R68" s="98"/>
    </row>
    <row r="69" spans="5:18" x14ac:dyDescent="0.2">
      <c r="E69" s="2"/>
      <c r="F69" s="2"/>
      <c r="G69" s="2"/>
      <c r="H69" s="2"/>
      <c r="I69" s="2"/>
      <c r="J69" s="2"/>
      <c r="K69" s="2"/>
      <c r="L69" s="98" t="s">
        <v>65</v>
      </c>
      <c r="M69" s="98"/>
      <c r="N69" s="98"/>
      <c r="O69" s="98"/>
      <c r="P69" s="98"/>
      <c r="Q69" s="98"/>
      <c r="R69" s="98"/>
    </row>
    <row r="70" spans="5:18" x14ac:dyDescent="0.2">
      <c r="E70" s="109"/>
      <c r="F70" s="109"/>
      <c r="G70" s="109"/>
      <c r="H70" s="109"/>
      <c r="I70" s="109"/>
      <c r="J70" s="109"/>
      <c r="K70" s="109"/>
      <c r="L70" s="109"/>
      <c r="M70" s="109"/>
    </row>
    <row r="71" spans="5:18" x14ac:dyDescent="0.2">
      <c r="E71" s="98"/>
      <c r="F71" s="98"/>
      <c r="G71" s="98"/>
      <c r="H71" s="98"/>
      <c r="I71" s="98"/>
      <c r="J71" s="98"/>
      <c r="K71" s="98"/>
      <c r="L71" s="98"/>
      <c r="M71" s="98"/>
    </row>
    <row r="72" spans="5:18" x14ac:dyDescent="0.2">
      <c r="E72" s="98"/>
      <c r="F72" s="98"/>
      <c r="G72" s="98"/>
      <c r="H72" s="98"/>
      <c r="I72" s="98"/>
      <c r="J72" s="98"/>
      <c r="K72" s="98"/>
      <c r="L72" s="98"/>
      <c r="M72" s="98"/>
    </row>
  </sheetData>
  <mergeCells count="37">
    <mergeCell ref="E72:M72"/>
    <mergeCell ref="A1:R1"/>
    <mergeCell ref="A2:R2"/>
    <mergeCell ref="A3:R3"/>
    <mergeCell ref="F6:L6"/>
    <mergeCell ref="B5:E8"/>
    <mergeCell ref="M5:M8"/>
    <mergeCell ref="Q5:Q8"/>
    <mergeCell ref="R5:R6"/>
    <mergeCell ref="R7:R8"/>
    <mergeCell ref="N5:P5"/>
    <mergeCell ref="N6:P6"/>
    <mergeCell ref="B11:E11"/>
    <mergeCell ref="F11:K11"/>
    <mergeCell ref="B34:K34"/>
    <mergeCell ref="E70:M70"/>
    <mergeCell ref="E71:M71"/>
    <mergeCell ref="F7:K8"/>
    <mergeCell ref="F5:L5"/>
    <mergeCell ref="A5:A8"/>
    <mergeCell ref="B9:E9"/>
    <mergeCell ref="B10:E10"/>
    <mergeCell ref="L69:R69"/>
    <mergeCell ref="N53:O53"/>
    <mergeCell ref="N58:O58"/>
    <mergeCell ref="N33:O33"/>
    <mergeCell ref="N7:O8"/>
    <mergeCell ref="N9:O9"/>
    <mergeCell ref="N10:O10"/>
    <mergeCell ref="N11:O11"/>
    <mergeCell ref="N12:O12"/>
    <mergeCell ref="N17:O17"/>
    <mergeCell ref="L61:R61"/>
    <mergeCell ref="L62:R62"/>
    <mergeCell ref="L63:R63"/>
    <mergeCell ref="L67:R67"/>
    <mergeCell ref="L68:R68"/>
  </mergeCells>
  <pageMargins left="1.1023622047244095" right="0.51181102362204722" top="0.74803149606299213" bottom="0.35433070866141736" header="0.31496062992125984" footer="0.31496062992125984"/>
  <pageSetup paperSize="5" scale="85" orientation="landscape" horizontalDpi="4294967293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RKB PERUBAHAN</vt:lpstr>
      <vt:lpstr>'RKB PERUBAHAN'!Print_Area</vt:lpstr>
      <vt:lpstr>'RKB PERUBAHAN'!Print_Titles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user</cp:lastModifiedBy>
  <cp:lastPrinted>2020-08-14T03:31:23Z</cp:lastPrinted>
  <dcterms:created xsi:type="dcterms:W3CDTF">2011-06-30T05:15:43Z</dcterms:created>
  <dcterms:modified xsi:type="dcterms:W3CDTF">2020-09-11T02:21:17Z</dcterms:modified>
</cp:coreProperties>
</file>